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440" windowHeight="12300" tabRatio="500"/>
  </bookViews>
  <sheets>
    <sheet name="license audit" sheetId="11" r:id="rId1"/>
  </sheets>
  <externalReferences>
    <externalReference r:id="rId2"/>
  </externalReferences>
  <definedNames>
    <definedName name="lo" localSheetId="0">'[1]Classic SAP Solutions'!#REF!</definedName>
    <definedName name="lo">'[1]Classic SAP Solutions'!#REF!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8" i="11" l="1"/>
  <c r="Q6" i="11"/>
  <c r="P6" i="11"/>
  <c r="Q5" i="11"/>
  <c r="P4" i="11"/>
  <c r="P3" i="11"/>
  <c r="P2" i="11"/>
  <c r="H5" i="11" l="1"/>
  <c r="I5" i="11" s="1"/>
  <c r="L5" i="11" s="1"/>
  <c r="L6" i="11" l="1"/>
  <c r="H4" i="11"/>
  <c r="I4" i="11" s="1"/>
  <c r="K4" i="11" s="1"/>
  <c r="H3" i="11"/>
  <c r="I3" i="11" s="1"/>
  <c r="K3" i="11" s="1"/>
  <c r="H2" i="11"/>
  <c r="I2" i="11" s="1"/>
  <c r="K2" i="11" s="1"/>
  <c r="K6" i="11" l="1"/>
  <c r="M6" i="11" s="1"/>
  <c r="I6" i="11"/>
  <c r="I8" i="11" s="1"/>
  <c r="I10" i="11" l="1"/>
  <c r="I12" i="11" s="1"/>
  <c r="K8" i="11"/>
  <c r="O5" i="11" l="1"/>
  <c r="N3" i="11"/>
  <c r="N4" i="11"/>
  <c r="N2" i="11"/>
  <c r="N6" i="11" s="1"/>
</calcChain>
</file>

<file path=xl/sharedStrings.xml><?xml version="1.0" encoding="utf-8"?>
<sst xmlns="http://schemas.openxmlformats.org/spreadsheetml/2006/main" count="27" uniqueCount="23">
  <si>
    <t>SAP Developer User</t>
  </si>
  <si>
    <t>SAP Business Suite Professional User</t>
  </si>
  <si>
    <t>Oracle DB</t>
  </si>
  <si>
    <t>user</t>
  </si>
  <si>
    <t>poznámka</t>
  </si>
  <si>
    <t>produkt</t>
  </si>
  <si>
    <t>pořád je to velké HR a malé ERP !
chtěli převod (150 ?)</t>
  </si>
  <si>
    <t>SAP Payroll Processing</t>
  </si>
  <si>
    <t>block</t>
  </si>
  <si>
    <t>material</t>
  </si>
  <si>
    <t>SAP Workforce Performance Builder Enterprise Edition</t>
  </si>
  <si>
    <t>Cena dle Rámcové smlouvy, sleva 50% (bez DPH)</t>
  </si>
  <si>
    <t>Roční údržba/Enteprise Support</t>
  </si>
  <si>
    <t>Celkem licence SAP dle rámcové smlouvy</t>
  </si>
  <si>
    <t>Celkem licence</t>
  </si>
  <si>
    <t>Ceníková cena (bez DPH)</t>
  </si>
  <si>
    <t>Počet kusů</t>
  </si>
  <si>
    <t>Cena celkem (bez DPH)</t>
  </si>
  <si>
    <t>Jednotka</t>
  </si>
  <si>
    <t>6111 s DPH</t>
  </si>
  <si>
    <t>5172 s DPH</t>
  </si>
  <si>
    <t>6111 s DPH (poměrná část)</t>
  </si>
  <si>
    <t>5172 s DPH (poměrná část)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</si>
</sst>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C_Z_K_-;\-* #,##0.00\ _C_Z_K_-;_-* &quot;-&quot;??\ _C_Z_K_-;_-@_-"/>
    <numFmt numFmtId="165" formatCode="_-* #,##0\ _C_Z_K_-;\-* #,##0\ _C_Z_K_-;_-* &quot;-&quot;??\ _C_Z_K_-;_-@_-"/>
    <numFmt numFmtId="166" formatCode="#,##0\ [$Kč-405];\-#,##0\ [$Kč-405]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165" fontId="0" fillId="0" borderId="0" xfId="1" applyNumberFormat="1" applyFont="1" applyBorder="1"/>
    <xf numFmtId="9" fontId="0" fillId="0" borderId="0" xfId="2" applyFont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4" xfId="0" applyBorder="1"/>
    <xf numFmtId="0" fontId="0" fillId="0" borderId="13" xfId="0" applyBorder="1"/>
    <xf numFmtId="0" fontId="0" fillId="0" borderId="6" xfId="0" applyBorder="1" applyAlignment="1">
      <alignment wrapText="1"/>
    </xf>
    <xf numFmtId="165" fontId="0" fillId="0" borderId="0" xfId="0" applyNumberFormat="1"/>
    <xf numFmtId="0" fontId="0" fillId="0" borderId="0" xfId="0" applyAlignment="1">
      <alignment horizontal="right"/>
    </xf>
    <xf numFmtId="165" fontId="0" fillId="0" borderId="4" xfId="1" applyNumberFormat="1" applyFont="1" applyBorder="1"/>
    <xf numFmtId="165" fontId="0" fillId="0" borderId="6" xfId="1" applyNumberFormat="1" applyFont="1" applyFill="1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/>
    <xf numFmtId="0" fontId="0" fillId="0" borderId="11" xfId="0" applyBorder="1"/>
    <xf numFmtId="0" fontId="0" fillId="0" borderId="0" xfId="0" applyBorder="1" applyAlignment="1">
      <alignment horizontal="center"/>
    </xf>
    <xf numFmtId="0" fontId="0" fillId="0" borderId="14" xfId="0" applyBorder="1" applyAlignment="1">
      <alignment horizontal="center"/>
    </xf>
    <xf numFmtId="165" fontId="2" fillId="0" borderId="14" xfId="1" applyNumberFormat="1" applyFont="1" applyBorder="1"/>
    <xf numFmtId="0" fontId="3" fillId="0" borderId="0" xfId="0" applyFont="1"/>
    <xf numFmtId="0" fontId="5" fillId="0" borderId="0" xfId="0" applyFont="1"/>
    <xf numFmtId="0" fontId="0" fillId="0" borderId="0" xfId="0" applyAlignment="1">
      <alignment horizontal="left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4" fillId="0" borderId="10" xfId="0" applyFont="1" applyFill="1" applyBorder="1" applyAlignment="1" applyProtection="1">
      <alignment vertical="center" wrapText="1"/>
    </xf>
    <xf numFmtId="165" fontId="0" fillId="0" borderId="8" xfId="1" applyNumberFormat="1" applyFont="1" applyFill="1" applyBorder="1"/>
    <xf numFmtId="0" fontId="4" fillId="0" borderId="11" xfId="0" applyFont="1" applyFill="1" applyBorder="1" applyAlignment="1" applyProtection="1">
      <alignment vertical="center" wrapText="1"/>
    </xf>
    <xf numFmtId="0" fontId="6" fillId="0" borderId="0" xfId="0" applyFont="1" applyAlignment="1">
      <alignment horizontal="center"/>
    </xf>
    <xf numFmtId="0" fontId="0" fillId="0" borderId="2" xfId="0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Border="1"/>
    <xf numFmtId="0" fontId="2" fillId="0" borderId="14" xfId="0" applyFont="1" applyBorder="1"/>
    <xf numFmtId="165" fontId="2" fillId="0" borderId="0" xfId="1" applyNumberFormat="1" applyFont="1" applyBorder="1"/>
    <xf numFmtId="0" fontId="0" fillId="0" borderId="14" xfId="0" applyFill="1" applyBorder="1"/>
    <xf numFmtId="9" fontId="0" fillId="0" borderId="14" xfId="2" applyFont="1" applyBorder="1"/>
    <xf numFmtId="165" fontId="0" fillId="0" borderId="14" xfId="0" applyNumberFormat="1" applyBorder="1"/>
    <xf numFmtId="166" fontId="0" fillId="0" borderId="2" xfId="1" applyNumberFormat="1" applyFont="1" applyBorder="1"/>
    <xf numFmtId="166" fontId="0" fillId="0" borderId="5" xfId="1" applyNumberFormat="1" applyFont="1" applyBorder="1"/>
    <xf numFmtId="166" fontId="0" fillId="0" borderId="7" xfId="1" applyNumberFormat="1" applyFont="1" applyBorder="1"/>
    <xf numFmtId="166" fontId="0" fillId="0" borderId="3" xfId="1" applyNumberFormat="1" applyFont="1" applyBorder="1"/>
    <xf numFmtId="166" fontId="0" fillId="0" borderId="0" xfId="1" applyNumberFormat="1" applyFont="1" applyBorder="1"/>
    <xf numFmtId="166" fontId="0" fillId="0" borderId="15" xfId="1" applyNumberFormat="1" applyFont="1" applyBorder="1"/>
    <xf numFmtId="166" fontId="0" fillId="0" borderId="11" xfId="0" applyNumberFormat="1" applyBorder="1" applyAlignment="1"/>
    <xf numFmtId="166" fontId="0" fillId="0" borderId="10" xfId="0" applyNumberFormat="1" applyBorder="1" applyAlignment="1"/>
    <xf numFmtId="166" fontId="0" fillId="0" borderId="6" xfId="1" applyNumberFormat="1" applyFont="1" applyBorder="1"/>
    <xf numFmtId="166" fontId="0" fillId="0" borderId="6" xfId="0" applyNumberFormat="1" applyBorder="1" applyAlignment="1">
      <alignment horizontal="right"/>
    </xf>
    <xf numFmtId="166" fontId="2" fillId="0" borderId="13" xfId="1" applyNumberFormat="1" applyFont="1" applyBorder="1"/>
    <xf numFmtId="166" fontId="2" fillId="0" borderId="0" xfId="1" applyNumberFormat="1" applyFont="1" applyBorder="1"/>
    <xf numFmtId="166" fontId="0" fillId="0" borderId="13" xfId="0" applyNumberFormat="1" applyBorder="1" applyAlignment="1">
      <alignment horizontal="right"/>
    </xf>
    <xf numFmtId="166" fontId="0" fillId="0" borderId="9" xfId="0" applyNumberFormat="1" applyBorder="1" applyAlignment="1">
      <alignment horizontal="right"/>
    </xf>
    <xf numFmtId="0" fontId="3" fillId="0" borderId="2" xfId="0" applyFont="1" applyBorder="1" applyAlignment="1">
      <alignment horizontal="right" wrapText="1"/>
    </xf>
    <xf numFmtId="166" fontId="0" fillId="0" borderId="0" xfId="0" applyNumberFormat="1"/>
    <xf numFmtId="166" fontId="0" fillId="2" borderId="0" xfId="0" applyNumberFormat="1" applyFill="1"/>
    <xf numFmtId="166" fontId="0" fillId="3" borderId="6" xfId="1" applyNumberFormat="1" applyFont="1" applyFill="1" applyBorder="1"/>
    <xf numFmtId="165" fontId="0" fillId="4" borderId="0" xfId="0" applyNumberFormat="1" applyFill="1"/>
    <xf numFmtId="166" fontId="0" fillId="5" borderId="0" xfId="0" applyNumberFormat="1" applyFill="1"/>
    <xf numFmtId="0" fontId="0" fillId="5" borderId="0" xfId="0" applyFill="1"/>
    <xf numFmtId="0" fontId="0" fillId="0" borderId="0" xfId="0" applyFill="1"/>
    <xf numFmtId="166" fontId="3" fillId="5" borderId="0" xfId="0" applyNumberFormat="1" applyFont="1" applyFill="1"/>
    <xf numFmtId="166" fontId="3" fillId="0" borderId="0" xfId="0" applyNumberFormat="1" applyFont="1"/>
    <xf numFmtId="166" fontId="3" fillId="6" borderId="0" xfId="0" applyNumberFormat="1" applyFont="1" applyFill="1"/>
  </cellXfs>
  <cellStyles count="3">
    <cellStyle name="Čárka" xfId="1" builtinId="3"/>
    <cellStyle name="Normální" xfId="0" builtinId="0"/>
    <cellStyle name="Procenta" xfId="2" builtinId="5"/>
  </cellStyles>
  <dxfs count="3">
    <dxf>
      <font>
        <strike/>
        <color rgb="FF808080"/>
      </font>
      <numFmt numFmtId="0" formatCode="General"/>
    </dxf>
    <dxf>
      <font>
        <color rgb="FFC00000"/>
      </font>
    </dxf>
    <dxf>
      <font>
        <color rgb="FF00B050"/>
      </font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012282/Documents/A-Ceni&#769;k/Price_List_BSNWBO_2016_2_v10_Direct_Czech%20Republ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sic SAP Solution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tabSelected="1" topLeftCell="F1" zoomScaleNormal="100" zoomScalePageLayoutView="140" workbookViewId="0">
      <selection activeCell="Q13" sqref="Q13"/>
    </sheetView>
  </sheetViews>
  <sheetFormatPr defaultColWidth="11" defaultRowHeight="15.75" x14ac:dyDescent="0.25"/>
  <cols>
    <col min="1" max="1" width="12.5" hidden="1" customWidth="1"/>
    <col min="2" max="2" width="11" style="1" customWidth="1"/>
    <col min="3" max="3" width="41.75" customWidth="1"/>
    <col min="4" max="4" width="10.125" style="1" customWidth="1"/>
    <col min="5" max="5" width="6.75" style="1" customWidth="1"/>
    <col min="6" max="6" width="16.375" customWidth="1"/>
    <col min="7" max="7" width="10.875" customWidth="1"/>
    <col min="8" max="8" width="15" customWidth="1"/>
    <col min="9" max="9" width="17.5" style="19" customWidth="1"/>
    <col min="10" max="10" width="5.5" hidden="1" customWidth="1"/>
    <col min="11" max="11" width="13.75" bestFit="1" customWidth="1"/>
    <col min="13" max="13" width="15.5" customWidth="1"/>
    <col min="14" max="14" width="14.875" customWidth="1"/>
    <col min="15" max="15" width="13.5" customWidth="1"/>
    <col min="16" max="16" width="13.75" bestFit="1" customWidth="1"/>
  </cols>
  <sheetData>
    <row r="1" spans="1:17" s="46" customFormat="1" ht="48" thickBot="1" x14ac:dyDescent="0.3">
      <c r="A1" s="39"/>
      <c r="B1" s="40" t="s">
        <v>9</v>
      </c>
      <c r="C1" s="41" t="s">
        <v>5</v>
      </c>
      <c r="D1" s="67" t="s">
        <v>18</v>
      </c>
      <c r="E1" s="42"/>
      <c r="F1" s="43" t="s">
        <v>15</v>
      </c>
      <c r="G1" s="43" t="s">
        <v>16</v>
      </c>
      <c r="H1" s="41" t="s">
        <v>17</v>
      </c>
      <c r="I1" s="41" t="s">
        <v>11</v>
      </c>
      <c r="J1" s="44" t="s">
        <v>4</v>
      </c>
      <c r="K1" s="45" t="s">
        <v>19</v>
      </c>
      <c r="L1" s="45" t="s">
        <v>20</v>
      </c>
      <c r="N1" s="45" t="s">
        <v>21</v>
      </c>
      <c r="O1" s="45" t="s">
        <v>22</v>
      </c>
      <c r="P1" s="45" t="s">
        <v>19</v>
      </c>
      <c r="Q1" s="45" t="s">
        <v>20</v>
      </c>
    </row>
    <row r="2" spans="1:17" x14ac:dyDescent="0.25">
      <c r="A2" s="2">
        <v>7003013</v>
      </c>
      <c r="B2" s="32">
        <v>7001125</v>
      </c>
      <c r="C2" s="24" t="s">
        <v>0</v>
      </c>
      <c r="D2" s="22">
        <v>1</v>
      </c>
      <c r="E2" s="23" t="s">
        <v>3</v>
      </c>
      <c r="F2" s="53">
        <v>168000</v>
      </c>
      <c r="G2" s="20">
        <v>2</v>
      </c>
      <c r="H2" s="56">
        <f t="shared" ref="H2:H5" si="0">F2*G2</f>
        <v>336000</v>
      </c>
      <c r="I2" s="66">
        <f>H2/2</f>
        <v>168000</v>
      </c>
      <c r="J2" s="3"/>
      <c r="K2" s="72">
        <f>I2*1.21</f>
        <v>203280</v>
      </c>
      <c r="L2" s="73"/>
      <c r="N2" s="72">
        <f>K2*K8/M6</f>
        <v>44721.599999999999</v>
      </c>
      <c r="O2" s="72"/>
      <c r="P2" s="68">
        <f>K2+N2</f>
        <v>248001.6</v>
      </c>
    </row>
    <row r="3" spans="1:17" ht="19.899999999999999" customHeight="1" x14ac:dyDescent="0.25">
      <c r="A3" s="4"/>
      <c r="B3" s="33">
        <v>7002389</v>
      </c>
      <c r="C3" s="25" t="s">
        <v>1</v>
      </c>
      <c r="D3" s="11">
        <v>1</v>
      </c>
      <c r="E3" s="12" t="s">
        <v>3</v>
      </c>
      <c r="F3" s="54">
        <v>106400</v>
      </c>
      <c r="G3" s="21">
        <v>46</v>
      </c>
      <c r="H3" s="57">
        <f t="shared" si="0"/>
        <v>4894400</v>
      </c>
      <c r="I3" s="59">
        <f>H3/2</f>
        <v>2447200</v>
      </c>
      <c r="J3" s="17" t="s">
        <v>6</v>
      </c>
      <c r="K3" s="72">
        <f t="shared" ref="K3:K4" si="1">I3*1.21</f>
        <v>2961112</v>
      </c>
      <c r="L3" s="73"/>
      <c r="N3" s="72">
        <f>K3*K8/M6</f>
        <v>651444.64</v>
      </c>
      <c r="O3" s="72"/>
      <c r="P3" s="68">
        <f t="shared" ref="P3:P4" si="2">K3+N3</f>
        <v>3612556.64</v>
      </c>
    </row>
    <row r="4" spans="1:17" ht="20.25" customHeight="1" x14ac:dyDescent="0.25">
      <c r="A4" s="4"/>
      <c r="B4" s="33">
        <v>7017373</v>
      </c>
      <c r="C4" s="37" t="s">
        <v>7</v>
      </c>
      <c r="D4" s="11">
        <v>500</v>
      </c>
      <c r="E4" s="12" t="s">
        <v>8</v>
      </c>
      <c r="F4" s="54">
        <v>210000</v>
      </c>
      <c r="G4" s="21">
        <v>2</v>
      </c>
      <c r="H4" s="57">
        <f t="shared" si="0"/>
        <v>420000</v>
      </c>
      <c r="I4" s="59">
        <f>H4/2</f>
        <v>210000</v>
      </c>
      <c r="J4" s="17"/>
      <c r="K4" s="72">
        <f t="shared" si="1"/>
        <v>254100</v>
      </c>
      <c r="L4" s="73"/>
      <c r="N4" s="72">
        <f>K4*K8/M6</f>
        <v>55902</v>
      </c>
      <c r="O4" s="72"/>
      <c r="P4" s="68">
        <f t="shared" si="2"/>
        <v>310002</v>
      </c>
    </row>
    <row r="5" spans="1:17" ht="20.25" customHeight="1" thickBot="1" x14ac:dyDescent="0.3">
      <c r="A5" s="4"/>
      <c r="B5" s="34">
        <v>7018551</v>
      </c>
      <c r="C5" s="35" t="s">
        <v>10</v>
      </c>
      <c r="D5" s="9">
        <v>1</v>
      </c>
      <c r="E5" s="10" t="s">
        <v>3</v>
      </c>
      <c r="F5" s="55">
        <v>3780</v>
      </c>
      <c r="G5" s="36">
        <v>40</v>
      </c>
      <c r="H5" s="58">
        <f t="shared" si="0"/>
        <v>151200</v>
      </c>
      <c r="I5" s="60">
        <f>H5/2</f>
        <v>75600</v>
      </c>
      <c r="J5" s="17"/>
      <c r="K5" s="73"/>
      <c r="L5" s="72">
        <f>I5*1.21</f>
        <v>91476</v>
      </c>
      <c r="N5" s="72"/>
      <c r="O5" s="72">
        <f>L5*K8/M6</f>
        <v>20124.719999999998</v>
      </c>
      <c r="Q5" s="68">
        <f>L5+O5</f>
        <v>111600.72</v>
      </c>
    </row>
    <row r="6" spans="1:17" x14ac:dyDescent="0.25">
      <c r="A6" s="4"/>
      <c r="B6" s="11"/>
      <c r="C6" s="25" t="s">
        <v>13</v>
      </c>
      <c r="D6" s="11"/>
      <c r="E6" s="26"/>
      <c r="F6" s="5"/>
      <c r="G6" s="5"/>
      <c r="H6" s="7"/>
      <c r="I6" s="61">
        <f>SUM(I2:I5)</f>
        <v>2900800</v>
      </c>
      <c r="J6" s="6"/>
      <c r="K6" s="68">
        <f>SUM(K2:K5)</f>
        <v>3418492</v>
      </c>
      <c r="L6" s="68">
        <f>SUM(L2:L5)</f>
        <v>91476</v>
      </c>
      <c r="M6" s="71">
        <f>SUM(K6:L6)</f>
        <v>3509968</v>
      </c>
      <c r="N6" s="75">
        <f>SUM(N2:N5)</f>
        <v>752068.24</v>
      </c>
      <c r="O6" s="75">
        <v>20124.72</v>
      </c>
      <c r="P6" s="76">
        <f>SUM(P2:P5)</f>
        <v>4170560.24</v>
      </c>
      <c r="Q6" s="76">
        <f>SUM(Q2:Q5)</f>
        <v>111600.72</v>
      </c>
    </row>
    <row r="7" spans="1:17" x14ac:dyDescent="0.25">
      <c r="A7" s="4"/>
      <c r="B7" s="11"/>
      <c r="C7" s="25"/>
      <c r="D7" s="11"/>
      <c r="E7" s="26"/>
      <c r="F7" s="5"/>
      <c r="G7" s="5"/>
      <c r="H7" s="7"/>
      <c r="I7" s="61"/>
      <c r="J7" s="6"/>
      <c r="K7" s="18"/>
      <c r="N7" s="74"/>
      <c r="O7" s="74"/>
      <c r="P7" s="74"/>
    </row>
    <row r="8" spans="1:17" x14ac:dyDescent="0.25">
      <c r="A8" s="4">
        <v>7001156</v>
      </c>
      <c r="B8" s="38">
        <v>7001156</v>
      </c>
      <c r="C8" s="25" t="s">
        <v>2</v>
      </c>
      <c r="D8" s="11"/>
      <c r="E8" s="26"/>
      <c r="F8" s="8">
        <v>0.22</v>
      </c>
      <c r="G8" s="5"/>
      <c r="H8" s="7"/>
      <c r="I8" s="70">
        <f>I6*F8</f>
        <v>638176</v>
      </c>
      <c r="J8" s="6"/>
      <c r="K8" s="69">
        <f>I8*1.21</f>
        <v>772192.96</v>
      </c>
      <c r="P8" s="77">
        <f>SUM(P6:Q6)</f>
        <v>4282160.96</v>
      </c>
    </row>
    <row r="9" spans="1:17" ht="16.5" thickBot="1" x14ac:dyDescent="0.3">
      <c r="A9" s="4"/>
      <c r="B9" s="11"/>
      <c r="C9" s="25"/>
      <c r="D9" s="11"/>
      <c r="E9" s="26"/>
      <c r="F9" s="5"/>
      <c r="G9" s="5"/>
      <c r="H9" s="7"/>
      <c r="I9" s="62"/>
      <c r="J9" s="6"/>
    </row>
    <row r="10" spans="1:17" ht="16.5" thickBot="1" x14ac:dyDescent="0.3">
      <c r="A10" s="13"/>
      <c r="B10" s="14"/>
      <c r="C10" s="48" t="s">
        <v>14</v>
      </c>
      <c r="D10" s="27"/>
      <c r="E10" s="27"/>
      <c r="F10" s="15"/>
      <c r="G10" s="15"/>
      <c r="H10" s="28"/>
      <c r="I10" s="63">
        <f>SUM(I6:I8)</f>
        <v>3538976</v>
      </c>
      <c r="J10" s="16"/>
      <c r="K10" s="18"/>
    </row>
    <row r="11" spans="1:17" ht="16.5" thickBot="1" x14ac:dyDescent="0.3">
      <c r="A11" s="5"/>
      <c r="B11" s="26"/>
      <c r="C11" s="47"/>
      <c r="D11" s="26"/>
      <c r="E11" s="26"/>
      <c r="F11" s="5"/>
      <c r="G11" s="5"/>
      <c r="H11" s="49"/>
      <c r="I11" s="64"/>
      <c r="J11" s="5"/>
      <c r="K11" s="18"/>
    </row>
    <row r="12" spans="1:17" ht="16.5" thickBot="1" x14ac:dyDescent="0.3">
      <c r="B12" s="14"/>
      <c r="C12" s="50" t="s">
        <v>12</v>
      </c>
      <c r="D12" s="27"/>
      <c r="E12" s="27"/>
      <c r="F12" s="51">
        <v>0.22</v>
      </c>
      <c r="G12" s="15"/>
      <c r="H12" s="52"/>
      <c r="I12" s="65">
        <f>I10*F12</f>
        <v>778574.72</v>
      </c>
    </row>
    <row r="14" spans="1:17" x14ac:dyDescent="0.25">
      <c r="C14" s="29"/>
    </row>
    <row r="15" spans="1:17" s="1" customFormat="1" x14ac:dyDescent="0.25">
      <c r="A15"/>
      <c r="C15"/>
      <c r="E15" s="31"/>
      <c r="F15"/>
      <c r="G15"/>
      <c r="H15"/>
      <c r="I15" s="19"/>
      <c r="J15"/>
    </row>
    <row r="16" spans="1:17" s="1" customFormat="1" x14ac:dyDescent="0.25">
      <c r="A16"/>
      <c r="C16" s="30"/>
      <c r="F16"/>
      <c r="G16"/>
      <c r="H16"/>
      <c r="I16" s="19"/>
      <c r="J16"/>
    </row>
    <row r="17" spans="1:10" s="1" customFormat="1" x14ac:dyDescent="0.25">
      <c r="A17"/>
      <c r="C17" s="30"/>
      <c r="F17"/>
      <c r="G17"/>
      <c r="H17"/>
      <c r="I17" s="19"/>
      <c r="J17"/>
    </row>
    <row r="18" spans="1:10" s="1" customFormat="1" x14ac:dyDescent="0.25">
      <c r="A18"/>
      <c r="C18" s="19"/>
      <c r="F18"/>
      <c r="G18"/>
      <c r="H18"/>
      <c r="I18" s="19"/>
      <c r="J18"/>
    </row>
    <row r="19" spans="1:10" s="1" customFormat="1" x14ac:dyDescent="0.25">
      <c r="A19"/>
      <c r="C19" s="19"/>
      <c r="F19"/>
      <c r="G19"/>
      <c r="H19"/>
      <c r="I19" s="19"/>
      <c r="J19"/>
    </row>
    <row r="20" spans="1:10" s="1" customFormat="1" x14ac:dyDescent="0.25">
      <c r="A20"/>
      <c r="C20" s="19"/>
      <c r="F20"/>
      <c r="G20"/>
      <c r="H20"/>
      <c r="I20" s="19"/>
      <c r="J20"/>
    </row>
    <row r="21" spans="1:10" s="1" customFormat="1" x14ac:dyDescent="0.25">
      <c r="A21"/>
      <c r="C21"/>
      <c r="F21"/>
      <c r="G21"/>
      <c r="H21"/>
      <c r="I21" s="19"/>
      <c r="J21"/>
    </row>
    <row r="23" spans="1:10" x14ac:dyDescent="0.25">
      <c r="C23" s="29"/>
    </row>
    <row r="24" spans="1:10" s="1" customFormat="1" x14ac:dyDescent="0.25">
      <c r="A24"/>
      <c r="C24"/>
      <c r="F24"/>
      <c r="G24"/>
      <c r="H24"/>
      <c r="I24" s="19"/>
      <c r="J24"/>
    </row>
    <row r="25" spans="1:10" s="1" customFormat="1" x14ac:dyDescent="0.25">
      <c r="A25"/>
      <c r="C25"/>
      <c r="F25"/>
      <c r="G25"/>
      <c r="H25"/>
      <c r="I25" s="19"/>
      <c r="J25"/>
    </row>
    <row r="26" spans="1:10" s="1" customFormat="1" x14ac:dyDescent="0.25">
      <c r="A26"/>
      <c r="C26"/>
      <c r="F26"/>
      <c r="G26"/>
      <c r="H26"/>
      <c r="I26" s="19"/>
      <c r="J26"/>
    </row>
    <row r="27" spans="1:10" s="1" customFormat="1" x14ac:dyDescent="0.25">
      <c r="A27"/>
      <c r="C27"/>
      <c r="F27"/>
      <c r="G27"/>
      <c r="H27"/>
      <c r="I27" s="19"/>
      <c r="J27"/>
    </row>
  </sheetData>
  <conditionalFormatting sqref="C4:C5">
    <cfRule type="expression" dxfId="2" priority="1">
      <formula>AND(INDEX(#REF!,ROW())=9,INDEX(#REF!,ROW())="Y")</formula>
    </cfRule>
    <cfRule type="expression" dxfId="1" priority="2">
      <formula>INDEX(#REF!,ROW())=1</formula>
    </cfRule>
    <cfRule type="expression" dxfId="0" priority="3">
      <formula>(OR(LEFT(INDEX(#REF!,ROW()),1)="X",(LEFT(INDEX(#REF!,ROW()),1)="O")))</formula>
    </cfRule>
  </conditionalFormatting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license audit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2016-08-22T11:01:05Z</dcterms:created>
  <dcterms:modified xsi:type="dcterms:W3CDTF">2018-04-04T11:38:39Z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